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087958\Documents\My Files From C\2019 Files\"/>
    </mc:Choice>
  </mc:AlternateContent>
  <bookViews>
    <workbookView xWindow="0" yWindow="0" windowWidth="23040" windowHeight="9360"/>
  </bookViews>
  <sheets>
    <sheet name="Draft Final Bal Sheet.Clean" sheetId="1" r:id="rId1"/>
  </sheets>
  <externalReferences>
    <externalReference r:id="rId2"/>
  </externalReferences>
  <definedNames>
    <definedName name="_xlnm.Print_Area" localSheetId="0">'Draft Final Bal Sheet.Clean'!$A$1:$H$37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" l="1"/>
  <c r="F31" i="1"/>
  <c r="E31" i="1"/>
  <c r="D31" i="1"/>
  <c r="C31" i="1"/>
  <c r="G30" i="1"/>
  <c r="G29" i="1"/>
  <c r="F26" i="1"/>
  <c r="E26" i="1"/>
  <c r="D26" i="1"/>
  <c r="C26" i="1"/>
  <c r="G25" i="1"/>
  <c r="G24" i="1"/>
  <c r="G23" i="1"/>
  <c r="G22" i="1"/>
  <c r="G21" i="1"/>
  <c r="G20" i="1"/>
  <c r="G19" i="1"/>
  <c r="C16" i="1"/>
  <c r="E15" i="1"/>
  <c r="D15" i="1"/>
  <c r="D14" i="1"/>
  <c r="G14" i="1" s="1"/>
  <c r="F13" i="1"/>
  <c r="F16" i="1" s="1"/>
  <c r="E13" i="1"/>
  <c r="D13" i="1"/>
  <c r="G12" i="1"/>
  <c r="C11" i="1"/>
  <c r="C17" i="1" s="1"/>
  <c r="C27" i="1" s="1"/>
  <c r="G10" i="1"/>
  <c r="G9" i="1"/>
  <c r="G8" i="1"/>
  <c r="G7" i="1"/>
  <c r="G6" i="1"/>
  <c r="E6" i="1" s="1"/>
  <c r="D4" i="1"/>
  <c r="C3" i="1"/>
  <c r="G3" i="1" s="1"/>
  <c r="G2" i="1"/>
  <c r="F34" i="1" l="1"/>
  <c r="D6" i="1"/>
  <c r="D11" i="1" s="1"/>
  <c r="G31" i="1"/>
  <c r="C33" i="1"/>
  <c r="D16" i="1"/>
  <c r="D34" i="1" s="1"/>
  <c r="E16" i="1"/>
  <c r="E34" i="1" s="1"/>
  <c r="G15" i="1"/>
  <c r="G26" i="1"/>
  <c r="E11" i="1"/>
  <c r="F6" i="1"/>
  <c r="F11" i="1" s="1"/>
  <c r="C34" i="1"/>
  <c r="G13" i="1"/>
  <c r="D33" i="1" l="1"/>
  <c r="D17" i="1"/>
  <c r="D27" i="1" s="1"/>
  <c r="G16" i="1"/>
  <c r="G34" i="1"/>
  <c r="D35" i="1"/>
  <c r="F33" i="1"/>
  <c r="F35" i="1" s="1"/>
  <c r="F17" i="1"/>
  <c r="F27" i="1" s="1"/>
  <c r="E33" i="1"/>
  <c r="E35" i="1" s="1"/>
  <c r="E17" i="1"/>
  <c r="E27" i="1" s="1"/>
  <c r="G11" i="1"/>
  <c r="C35" i="1"/>
  <c r="G27" i="1" l="1"/>
  <c r="G17" i="1"/>
  <c r="G33" i="1"/>
  <c r="G35" i="1" s="1"/>
</calcChain>
</file>

<file path=xl/sharedStrings.xml><?xml version="1.0" encoding="utf-8"?>
<sst xmlns="http://schemas.openxmlformats.org/spreadsheetml/2006/main" count="44" uniqueCount="43">
  <si>
    <t>Overhead</t>
  </si>
  <si>
    <t>Band</t>
  </si>
  <si>
    <t>Orchestra</t>
  </si>
  <si>
    <t>Choir</t>
  </si>
  <si>
    <t xml:space="preserve"> TOTAL</t>
  </si>
  <si>
    <t>CARRY OVER 2019</t>
  </si>
  <si>
    <t>FUNDRASING 
INCOME</t>
  </si>
  <si>
    <t>Band Showcase Income</t>
  </si>
  <si>
    <t>RenFair Income</t>
  </si>
  <si>
    <t>Fruit Sale Income</t>
  </si>
  <si>
    <t>Jazz and More</t>
  </si>
  <si>
    <t>Other Fundraising</t>
  </si>
  <si>
    <t>Other Donations + Dividends</t>
  </si>
  <si>
    <t>Fundrasing Total Income</t>
  </si>
  <si>
    <t>FUNDRAISING EXPENSES</t>
  </si>
  <si>
    <t>RenFair Expenses</t>
  </si>
  <si>
    <t>Fruit Sale Expenses</t>
  </si>
  <si>
    <t>Jazz and More Expenses</t>
  </si>
  <si>
    <t>Other Fundraising Expenses</t>
  </si>
  <si>
    <t>Fundraising Total Expenses</t>
  </si>
  <si>
    <t>Fundraising Income - Expenses</t>
  </si>
  <si>
    <t>BUDGET</t>
  </si>
  <si>
    <t>Party Expenses</t>
  </si>
  <si>
    <t>Club Accounts</t>
  </si>
  <si>
    <t>Instruments And Equipment</t>
  </si>
  <si>
    <t>Professional Services</t>
  </si>
  <si>
    <t>Scholarships</t>
  </si>
  <si>
    <t>Uniform repairs and accessories</t>
  </si>
  <si>
    <t>Miscellaneous</t>
  </si>
  <si>
    <t xml:space="preserve">Budget Total </t>
  </si>
  <si>
    <t>Net Income - Budget Total</t>
  </si>
  <si>
    <t>TRIPS</t>
  </si>
  <si>
    <t>Trips Incoming</t>
  </si>
  <si>
    <t>Trips Outgoing</t>
  </si>
  <si>
    <t>Trips Incoming - Outgoing</t>
  </si>
  <si>
    <t>GRAND 
TOTALS</t>
  </si>
  <si>
    <t>Total Incoming</t>
  </si>
  <si>
    <t>Total Outgoing</t>
  </si>
  <si>
    <t>CURRENT CASH BALANCE</t>
  </si>
  <si>
    <t>Checking</t>
  </si>
  <si>
    <t>Savings</t>
  </si>
  <si>
    <t>High Yield Savings</t>
  </si>
  <si>
    <t>Cash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</si>
</sst>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Arial"/>
      <family val="2"/>
    </font>
    <font>
      <b/>
      <u/>
      <sz val="9"/>
      <color indexed="17"/>
      <name val="Arial"/>
      <family val="2"/>
    </font>
    <font>
      <sz val="7"/>
      <name val="Arial"/>
      <family val="2"/>
    </font>
    <font>
      <b/>
      <u/>
      <sz val="7"/>
      <color indexed="17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8"/>
      <color indexed="8"/>
      <name val="Calibri"/>
      <family val="2"/>
    </font>
    <font>
      <sz val="10"/>
      <color indexed="8"/>
      <name val="Calibri"/>
      <family val="2"/>
    </font>
    <font>
      <u/>
      <sz val="10"/>
      <name val="Arial"/>
      <family val="2"/>
    </font>
    <font>
      <b/>
      <sz val="10"/>
      <color indexed="8"/>
      <name val="Calibri"/>
      <family val="2"/>
    </font>
    <font>
      <b/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7" fillId="0" borderId="0" applyFont="0" applyFill="0" applyBorder="0" applyAlignment="0" applyProtection="0"/>
    <xf numFmtId="0" fontId="7" fillId="0" borderId="0"/>
  </cellStyleXfs>
  <cellXfs count="76">
    <xf numFmtId="0" fontId="0" fillId="0" borderId="0" xfId="0"/>
    <xf numFmtId="0" fontId="1" fillId="0" borderId="0" xfId="1" applyNumberFormat="1" applyFont="1" applyFill="1" applyBorder="1" applyAlignment="1" applyProtection="1"/>
    <xf numFmtId="0" fontId="2" fillId="0" borderId="0" xfId="1" applyFont="1" applyFill="1" applyProtection="1">
      <protection locked="0"/>
    </xf>
    <xf numFmtId="0" fontId="3" fillId="0" borderId="1" xfId="1" applyFont="1" applyFill="1" applyBorder="1" applyAlignment="1" applyProtection="1">
      <alignment horizontal="center" wrapText="1"/>
      <protection locked="0"/>
    </xf>
    <xf numFmtId="0" fontId="4" fillId="0" borderId="0" xfId="1" applyFont="1" applyFill="1" applyProtection="1">
      <protection locked="0"/>
    </xf>
    <xf numFmtId="0" fontId="5" fillId="0" borderId="2" xfId="1" applyFont="1" applyFill="1" applyBorder="1" applyAlignment="1" applyProtection="1">
      <alignment horizontal="center" wrapText="1"/>
      <protection locked="0"/>
    </xf>
    <xf numFmtId="9" fontId="4" fillId="0" borderId="2" xfId="1" applyNumberFormat="1" applyFont="1" applyFill="1" applyBorder="1" applyAlignment="1" applyProtection="1">
      <alignment horizontal="center" wrapText="1"/>
      <protection locked="0"/>
    </xf>
    <xf numFmtId="10" fontId="4" fillId="0" borderId="2" xfId="1" applyNumberFormat="1" applyFont="1" applyFill="1" applyBorder="1" applyAlignment="1" applyProtection="1">
      <alignment horizontal="center" wrapText="1"/>
      <protection locked="0"/>
    </xf>
    <xf numFmtId="0" fontId="6" fillId="0" borderId="0" xfId="1" applyFont="1" applyFill="1" applyProtection="1">
      <protection locked="0"/>
    </xf>
    <xf numFmtId="44" fontId="6" fillId="0" borderId="3" xfId="2" applyFont="1" applyBorder="1" applyAlignment="1" applyProtection="1">
      <alignment horizontal="center"/>
      <protection locked="0"/>
    </xf>
    <xf numFmtId="44" fontId="6" fillId="0" borderId="2" xfId="2" applyFont="1" applyFill="1" applyBorder="1" applyAlignment="1" applyProtection="1">
      <alignment horizontal="center"/>
      <protection locked="0"/>
    </xf>
    <xf numFmtId="0" fontId="8" fillId="0" borderId="1" xfId="1" applyFont="1" applyFill="1" applyBorder="1" applyAlignment="1">
      <alignment horizontal="center" vertical="center" textRotation="90" wrapText="1"/>
    </xf>
    <xf numFmtId="0" fontId="2" fillId="0" borderId="4" xfId="1" applyFont="1" applyFill="1" applyBorder="1" applyProtection="1">
      <protection locked="0"/>
    </xf>
    <xf numFmtId="0" fontId="7" fillId="0" borderId="1" xfId="1" applyFont="1" applyFill="1" applyBorder="1" applyProtection="1">
      <protection locked="0"/>
    </xf>
    <xf numFmtId="39" fontId="2" fillId="0" borderId="1" xfId="1" applyNumberFormat="1" applyFont="1" applyFill="1" applyBorder="1" applyProtection="1">
      <protection locked="0"/>
    </xf>
    <xf numFmtId="0" fontId="8" fillId="0" borderId="2" xfId="1" applyFont="1" applyFill="1" applyBorder="1" applyAlignment="1">
      <alignment horizontal="center" vertical="center" textRotation="90" wrapText="1"/>
    </xf>
    <xf numFmtId="0" fontId="2" fillId="0" borderId="5" xfId="1" applyFont="1" applyFill="1" applyBorder="1" applyProtection="1">
      <protection locked="0"/>
    </xf>
    <xf numFmtId="0" fontId="2" fillId="0" borderId="1" xfId="1" applyFont="1" applyFill="1" applyBorder="1" applyProtection="1">
      <protection locked="0"/>
    </xf>
    <xf numFmtId="4" fontId="9" fillId="0" borderId="7" xfId="1" applyNumberFormat="1" applyFont="1" applyFill="1" applyBorder="1" applyAlignment="1" applyProtection="1"/>
    <xf numFmtId="39" fontId="2" fillId="0" borderId="2" xfId="1" applyNumberFormat="1" applyFont="1" applyFill="1" applyBorder="1" applyProtection="1">
      <protection locked="0"/>
    </xf>
    <xf numFmtId="0" fontId="6" fillId="0" borderId="8" xfId="1" applyFont="1" applyFill="1" applyBorder="1" applyProtection="1">
      <protection locked="0"/>
    </xf>
    <xf numFmtId="7" fontId="6" fillId="0" borderId="1" xfId="1" applyNumberFormat="1" applyFont="1" applyFill="1" applyBorder="1" applyProtection="1">
      <protection locked="0"/>
    </xf>
    <xf numFmtId="7" fontId="6" fillId="0" borderId="9" xfId="1" applyNumberFormat="1" applyFont="1" applyFill="1" applyBorder="1" applyProtection="1">
      <protection locked="0"/>
    </xf>
    <xf numFmtId="0" fontId="10" fillId="0" borderId="1" xfId="1" applyFont="1" applyFill="1" applyBorder="1" applyAlignment="1">
      <alignment horizontal="center" vertical="center" textRotation="90" wrapText="1"/>
    </xf>
    <xf numFmtId="39" fontId="2" fillId="0" borderId="10" xfId="1" applyNumberFormat="1" applyFont="1" applyFill="1" applyBorder="1" applyProtection="1">
      <protection locked="0"/>
    </xf>
    <xf numFmtId="39" fontId="2" fillId="0" borderId="11" xfId="1" applyNumberFormat="1" applyFont="1" applyFill="1" applyBorder="1" applyProtection="1">
      <protection locked="0"/>
    </xf>
    <xf numFmtId="39" fontId="2" fillId="0" borderId="12" xfId="1" applyNumberFormat="1" applyFont="1" applyFill="1" applyBorder="1" applyProtection="1">
      <protection locked="0"/>
    </xf>
    <xf numFmtId="0" fontId="10" fillId="0" borderId="2" xfId="1" applyFont="1" applyFill="1" applyBorder="1" applyAlignment="1">
      <alignment horizontal="center" vertical="center" textRotation="90" wrapText="1"/>
    </xf>
    <xf numFmtId="39" fontId="2" fillId="0" borderId="13" xfId="1" applyNumberFormat="1" applyFont="1" applyFill="1" applyBorder="1" applyProtection="1">
      <protection locked="0"/>
    </xf>
    <xf numFmtId="39" fontId="2" fillId="0" borderId="14" xfId="1" applyNumberFormat="1" applyFont="1" applyFill="1" applyBorder="1" applyProtection="1">
      <protection locked="0"/>
    </xf>
    <xf numFmtId="39" fontId="2" fillId="0" borderId="15" xfId="1" applyNumberFormat="1" applyFont="1" applyFill="1" applyBorder="1" applyProtection="1">
      <protection locked="0"/>
    </xf>
    <xf numFmtId="0" fontId="10" fillId="0" borderId="3" xfId="1" applyFont="1" applyFill="1" applyBorder="1" applyAlignment="1">
      <alignment horizontal="center" vertical="center" textRotation="90" wrapText="1"/>
    </xf>
    <xf numFmtId="0" fontId="8" fillId="0" borderId="5" xfId="1" applyFont="1" applyFill="1" applyBorder="1" applyAlignment="1">
      <alignment vertical="center" textRotation="90"/>
    </xf>
    <xf numFmtId="0" fontId="6" fillId="0" borderId="7" xfId="1" applyFont="1" applyFill="1" applyBorder="1" applyProtection="1">
      <protection locked="0"/>
    </xf>
    <xf numFmtId="39" fontId="6" fillId="0" borderId="7" xfId="1" applyNumberFormat="1" applyFont="1" applyFill="1" applyBorder="1" applyProtection="1">
      <protection locked="0"/>
    </xf>
    <xf numFmtId="164" fontId="6" fillId="0" borderId="7" xfId="3" applyNumberFormat="1" applyFont="1" applyFill="1" applyBorder="1" applyProtection="1">
      <protection locked="0"/>
    </xf>
    <xf numFmtId="0" fontId="6" fillId="0" borderId="16" xfId="1" applyFont="1" applyFill="1" applyBorder="1" applyProtection="1">
      <protection locked="0"/>
    </xf>
    <xf numFmtId="39" fontId="2" fillId="0" borderId="0" xfId="1" applyNumberFormat="1" applyFont="1" applyFill="1" applyBorder="1" applyProtection="1">
      <protection locked="0"/>
    </xf>
    <xf numFmtId="7" fontId="6" fillId="0" borderId="3" xfId="1" applyNumberFormat="1" applyFont="1" applyFill="1" applyBorder="1" applyProtection="1">
      <protection locked="0"/>
    </xf>
    <xf numFmtId="0" fontId="6" fillId="0" borderId="17" xfId="1" applyFont="1" applyFill="1" applyBorder="1" applyProtection="1">
      <protection locked="0"/>
    </xf>
    <xf numFmtId="164" fontId="6" fillId="0" borderId="3" xfId="1" applyNumberFormat="1" applyFont="1" applyFill="1" applyBorder="1" applyProtection="1">
      <protection locked="0"/>
    </xf>
    <xf numFmtId="7" fontId="6" fillId="0" borderId="18" xfId="1" applyNumberFormat="1" applyFont="1" applyFill="1" applyBorder="1" applyProtection="1">
      <protection locked="0"/>
    </xf>
    <xf numFmtId="0" fontId="6" fillId="0" borderId="19" xfId="1" applyFont="1" applyFill="1" applyBorder="1" applyProtection="1">
      <protection locked="0"/>
    </xf>
    <xf numFmtId="7" fontId="6" fillId="0" borderId="19" xfId="1" applyNumberFormat="1" applyFont="1" applyFill="1" applyBorder="1" applyProtection="1">
      <protection locked="0"/>
    </xf>
    <xf numFmtId="0" fontId="8" fillId="0" borderId="1" xfId="1" applyFont="1" applyFill="1" applyBorder="1" applyAlignment="1">
      <alignment horizontal="center" vertical="center" textRotation="90"/>
    </xf>
    <xf numFmtId="0" fontId="2" fillId="0" borderId="8" xfId="1" applyFont="1" applyFill="1" applyBorder="1" applyProtection="1">
      <protection locked="0"/>
    </xf>
    <xf numFmtId="39" fontId="2" fillId="0" borderId="20" xfId="1" applyNumberFormat="1" applyFont="1" applyFill="1" applyBorder="1" applyProtection="1">
      <protection locked="0"/>
    </xf>
    <xf numFmtId="39" fontId="2" fillId="0" borderId="9" xfId="1" applyNumberFormat="1" applyFont="1" applyFill="1" applyBorder="1" applyProtection="1">
      <protection locked="0"/>
    </xf>
    <xf numFmtId="0" fontId="8" fillId="0" borderId="3" xfId="1" applyFont="1" applyFill="1" applyBorder="1" applyAlignment="1">
      <alignment horizontal="center" vertical="center" textRotation="90"/>
    </xf>
    <xf numFmtId="0" fontId="8" fillId="0" borderId="0" xfId="1" applyFont="1" applyFill="1" applyAlignment="1">
      <alignment horizontal="center" vertical="center" textRotation="90"/>
    </xf>
    <xf numFmtId="0" fontId="11" fillId="0" borderId="8" xfId="1" applyFont="1" applyFill="1" applyBorder="1" applyProtection="1">
      <protection locked="0"/>
    </xf>
    <xf numFmtId="7" fontId="6" fillId="0" borderId="20" xfId="1" applyNumberFormat="1" applyFont="1" applyFill="1" applyBorder="1" applyProtection="1">
      <protection locked="0"/>
    </xf>
    <xf numFmtId="39" fontId="2" fillId="0" borderId="19" xfId="1" applyNumberFormat="1" applyFont="1" applyFill="1" applyBorder="1" applyProtection="1">
      <protection locked="0"/>
    </xf>
    <xf numFmtId="0" fontId="8" fillId="0" borderId="3" xfId="1" applyFont="1" applyFill="1" applyBorder="1" applyAlignment="1">
      <alignment horizontal="center" vertical="center" textRotation="90" wrapText="1"/>
    </xf>
    <xf numFmtId="44" fontId="6" fillId="0" borderId="3" xfId="1" applyNumberFormat="1" applyFont="1" applyFill="1" applyBorder="1" applyProtection="1">
      <protection locked="0"/>
    </xf>
    <xf numFmtId="44" fontId="12" fillId="0" borderId="18" xfId="1" applyNumberFormat="1" applyFont="1" applyFill="1" applyBorder="1" applyProtection="1">
      <protection locked="0"/>
    </xf>
    <xf numFmtId="44" fontId="6" fillId="0" borderId="0" xfId="1" applyNumberFormat="1" applyFont="1" applyFill="1" applyProtection="1">
      <protection locked="0"/>
    </xf>
    <xf numFmtId="44" fontId="12" fillId="0" borderId="0" xfId="1" applyNumberFormat="1" applyFont="1" applyFill="1" applyProtection="1">
      <protection locked="0"/>
    </xf>
    <xf numFmtId="0" fontId="13" fillId="0" borderId="0" xfId="1" applyFont="1" applyFill="1"/>
    <xf numFmtId="0" fontId="14" fillId="0" borderId="0" xfId="1" applyFont="1" applyFill="1" applyAlignment="1">
      <alignment horizontal="right"/>
    </xf>
    <xf numFmtId="7" fontId="7" fillId="0" borderId="0" xfId="1" applyNumberFormat="1" applyFont="1" applyFill="1" applyProtection="1">
      <protection locked="0"/>
    </xf>
    <xf numFmtId="14" fontId="1" fillId="0" borderId="0" xfId="1" applyNumberFormat="1" applyFill="1"/>
    <xf numFmtId="7" fontId="15" fillId="0" borderId="0" xfId="1" applyNumberFormat="1" applyFont="1" applyFill="1" applyProtection="1">
      <protection locked="0"/>
    </xf>
    <xf numFmtId="0" fontId="14" fillId="0" borderId="0" xfId="1" applyFont="1" applyFill="1"/>
    <xf numFmtId="7" fontId="12" fillId="0" borderId="0" xfId="1" applyNumberFormat="1" applyFont="1" applyFill="1" applyProtection="1">
      <protection locked="0"/>
    </xf>
    <xf numFmtId="39" fontId="2" fillId="0" borderId="4" xfId="1" applyNumberFormat="1" applyFont="1" applyFill="1" applyBorder="1" applyProtection="1">
      <protection locked="0"/>
    </xf>
    <xf numFmtId="4" fontId="9" fillId="0" borderId="21" xfId="1" applyNumberFormat="1" applyFont="1" applyFill="1" applyBorder="1" applyAlignment="1" applyProtection="1"/>
    <xf numFmtId="39" fontId="2" fillId="0" borderId="5" xfId="1" applyNumberFormat="1" applyFont="1" applyFill="1" applyBorder="1" applyProtection="1">
      <protection locked="0"/>
    </xf>
    <xf numFmtId="44" fontId="6" fillId="0" borderId="2" xfId="2" applyFont="1" applyBorder="1" applyAlignment="1" applyProtection="1">
      <alignment horizontal="center"/>
      <protection locked="0"/>
    </xf>
    <xf numFmtId="39" fontId="2" fillId="0" borderId="7" xfId="1" applyNumberFormat="1" applyFont="1" applyFill="1" applyBorder="1" applyProtection="1">
      <protection locked="0"/>
    </xf>
    <xf numFmtId="7" fontId="6" fillId="0" borderId="6" xfId="1" applyNumberFormat="1" applyFont="1" applyFill="1" applyBorder="1" applyProtection="1">
      <protection locked="0"/>
    </xf>
    <xf numFmtId="0" fontId="16" fillId="0" borderId="1" xfId="1" applyFont="1" applyFill="1" applyBorder="1" applyAlignment="1">
      <alignment horizontal="center" vertical="center" textRotation="90" wrapText="1"/>
    </xf>
    <xf numFmtId="0" fontId="16" fillId="0" borderId="2" xfId="1" applyFont="1" applyFill="1" applyBorder="1" applyAlignment="1">
      <alignment horizontal="center" vertical="center" textRotation="90" wrapText="1"/>
    </xf>
    <xf numFmtId="0" fontId="14" fillId="0" borderId="0" xfId="1" applyNumberFormat="1" applyFont="1" applyFill="1" applyBorder="1" applyAlignment="1" applyProtection="1"/>
    <xf numFmtId="0" fontId="17" fillId="0" borderId="1" xfId="1" applyFont="1" applyFill="1" applyBorder="1" applyAlignment="1">
      <alignment horizontal="center" vertical="center" textRotation="90" wrapText="1"/>
    </xf>
    <xf numFmtId="0" fontId="17" fillId="0" borderId="2" xfId="1" applyFont="1" applyFill="1" applyBorder="1" applyAlignment="1">
      <alignment horizontal="center" vertical="center" textRotation="90" wrapText="1"/>
    </xf>
  </cellXfs>
  <cellStyles count="4">
    <cellStyle name="Currency 4" xfId="2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087958/AppData/Local/Microsoft/Windows/Temporary%20Internet%20Files/Content.Outlook/MRUSRPI3/DHMB%20Memory%20Stick%20Recd%209.1.20/Dow%20High%20Treasurer/DHMB%20FINANCES%20monthly%20meeting%20reports/DHMB%20Finances%20Sept19-Aug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(2)"/>
      <sheetName val="Activity (2)"/>
    </sheetNames>
    <sheetDataSet>
      <sheetData sheetId="0" refreshError="1"/>
      <sheetData sheetId="1" refreshError="1">
        <row r="3">
          <cell r="F3">
            <v>4976.6899999999996</v>
          </cell>
        </row>
        <row r="25">
          <cell r="F25">
            <v>150</v>
          </cell>
        </row>
        <row r="26">
          <cell r="F26">
            <v>4050</v>
          </cell>
          <cell r="H26">
            <v>118.62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tabSelected="1" zoomScale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5" sqref="C25"/>
    </sheetView>
  </sheetViews>
  <sheetFormatPr defaultRowHeight="15" customHeight="1" x14ac:dyDescent="0.3"/>
  <cols>
    <col min="1" max="1" width="5.5546875" style="1" customWidth="1"/>
    <col min="2" max="2" width="28.88671875" style="1" customWidth="1"/>
    <col min="3" max="3" width="11.77734375" style="1" customWidth="1"/>
    <col min="4" max="4" width="12.109375" style="1" bestFit="1" customWidth="1"/>
    <col min="5" max="5" width="12.5546875" style="1" bestFit="1" customWidth="1"/>
    <col min="6" max="6" width="13.109375" style="1" customWidth="1"/>
    <col min="7" max="7" width="14.5546875" style="1" bestFit="1" customWidth="1"/>
    <col min="8" max="8" width="1.21875" style="1" customWidth="1"/>
    <col min="9" max="16384" width="8.88671875" style="1"/>
  </cols>
  <sheetData>
    <row r="1" spans="1:8" ht="15" customHeight="1" x14ac:dyDescent="0.3">
      <c r="B1" s="2"/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8" ht="15" customHeight="1" x14ac:dyDescent="0.3">
      <c r="B2" s="4"/>
      <c r="C2" s="5"/>
      <c r="D2" s="6">
        <v>0.78</v>
      </c>
      <c r="E2" s="7">
        <v>0.14000000000000001</v>
      </c>
      <c r="F2" s="7">
        <v>0.08</v>
      </c>
      <c r="G2" s="6">
        <f>SUM(D2:F2)</f>
        <v>1</v>
      </c>
    </row>
    <row r="3" spans="1:8" ht="15" customHeight="1" x14ac:dyDescent="0.3">
      <c r="B3" s="8" t="s">
        <v>5</v>
      </c>
      <c r="C3" s="9">
        <f>9331.21+62.2</f>
        <v>9393.41</v>
      </c>
      <c r="D3" s="9">
        <v>33103.339999999997</v>
      </c>
      <c r="E3" s="9">
        <v>9749.56</v>
      </c>
      <c r="F3" s="9">
        <v>13234.16</v>
      </c>
      <c r="G3" s="68">
        <f t="shared" ref="G3:G16" si="0">SUM(C3:F3)</f>
        <v>65480.47</v>
      </c>
      <c r="H3" s="10"/>
    </row>
    <row r="4" spans="1:8" ht="15" customHeight="1" x14ac:dyDescent="0.3">
      <c r="A4" s="71" t="s">
        <v>6</v>
      </c>
      <c r="B4" s="12" t="s">
        <v>7</v>
      </c>
      <c r="C4" s="13">
        <v>0</v>
      </c>
      <c r="D4" s="14">
        <f>G4</f>
        <v>4976.6899999999996</v>
      </c>
      <c r="E4" s="14">
        <v>0</v>
      </c>
      <c r="F4" s="65">
        <v>0</v>
      </c>
      <c r="G4" s="69">
        <v>4976.6899999999996</v>
      </c>
    </row>
    <row r="5" spans="1:8" ht="15" customHeight="1" x14ac:dyDescent="0.3">
      <c r="A5" s="72"/>
      <c r="B5" s="16" t="s">
        <v>8</v>
      </c>
      <c r="C5" s="13">
        <v>0</v>
      </c>
      <c r="D5" s="14">
        <v>2533.58</v>
      </c>
      <c r="E5" s="14">
        <v>2533.59</v>
      </c>
      <c r="F5" s="65">
        <v>2533.58</v>
      </c>
      <c r="G5" s="69">
        <v>7600.75</v>
      </c>
    </row>
    <row r="6" spans="1:8" ht="15" customHeight="1" x14ac:dyDescent="0.3">
      <c r="A6" s="72"/>
      <c r="B6" s="16" t="s">
        <v>9</v>
      </c>
      <c r="C6" s="13">
        <v>0</v>
      </c>
      <c r="D6" s="14">
        <f>G6*0.72</f>
        <v>40917.009599999998</v>
      </c>
      <c r="E6" s="14">
        <f>G6*0.19</f>
        <v>10797.5442</v>
      </c>
      <c r="F6" s="65">
        <f>G6-E6-D6</f>
        <v>5114.6262000000061</v>
      </c>
      <c r="G6" s="69">
        <f>56521+308.18</f>
        <v>56829.18</v>
      </c>
    </row>
    <row r="7" spans="1:8" ht="15" customHeight="1" x14ac:dyDescent="0.3">
      <c r="A7" s="72"/>
      <c r="B7" s="16" t="s">
        <v>10</v>
      </c>
      <c r="C7" s="17">
        <v>0</v>
      </c>
      <c r="D7" s="14">
        <v>0</v>
      </c>
      <c r="E7" s="14">
        <v>0</v>
      </c>
      <c r="F7" s="65">
        <v>0</v>
      </c>
      <c r="G7" s="69">
        <f t="shared" si="0"/>
        <v>0</v>
      </c>
    </row>
    <row r="8" spans="1:8" ht="15" customHeight="1" x14ac:dyDescent="0.3">
      <c r="A8" s="72"/>
      <c r="B8" s="16" t="s">
        <v>11</v>
      </c>
      <c r="C8" s="17">
        <v>892.76</v>
      </c>
      <c r="D8" s="14">
        <v>0</v>
      </c>
      <c r="E8" s="14">
        <v>0</v>
      </c>
      <c r="F8" s="65">
        <v>0</v>
      </c>
      <c r="G8" s="69">
        <f t="shared" si="0"/>
        <v>892.76</v>
      </c>
    </row>
    <row r="9" spans="1:8" ht="15" customHeight="1" x14ac:dyDescent="0.3">
      <c r="A9" s="72"/>
      <c r="B9" s="16" t="s">
        <v>12</v>
      </c>
      <c r="C9" s="12">
        <v>0</v>
      </c>
      <c r="D9" s="18">
        <v>14177.51</v>
      </c>
      <c r="E9" s="18">
        <v>2544.6799999999998</v>
      </c>
      <c r="F9" s="66">
        <v>1922.62</v>
      </c>
      <c r="G9" s="69">
        <f t="shared" si="0"/>
        <v>18644.809999999998</v>
      </c>
    </row>
    <row r="10" spans="1:8" ht="15" customHeight="1" x14ac:dyDescent="0.3">
      <c r="A10" s="72"/>
      <c r="B10" s="16" t="s">
        <v>0</v>
      </c>
      <c r="C10" s="17">
        <v>1432.17</v>
      </c>
      <c r="D10" s="19">
        <v>0</v>
      </c>
      <c r="E10" s="19">
        <v>0</v>
      </c>
      <c r="F10" s="67">
        <v>0</v>
      </c>
      <c r="G10" s="69">
        <f t="shared" si="0"/>
        <v>1432.17</v>
      </c>
    </row>
    <row r="11" spans="1:8" ht="15" customHeight="1" x14ac:dyDescent="0.3">
      <c r="A11" s="73"/>
      <c r="B11" s="20" t="s">
        <v>13</v>
      </c>
      <c r="C11" s="21">
        <f>SUM(C4:C10)</f>
        <v>2324.9300000000003</v>
      </c>
      <c r="D11" s="21">
        <f>SUM(D4:D10)</f>
        <v>62604.789599999996</v>
      </c>
      <c r="E11" s="21">
        <f>SUM(E4:E10)</f>
        <v>15875.814200000001</v>
      </c>
      <c r="F11" s="21">
        <f>SUM(F4:F10)</f>
        <v>9570.8262000000068</v>
      </c>
      <c r="G11" s="70">
        <f t="shared" si="0"/>
        <v>90376.360000000015</v>
      </c>
    </row>
    <row r="12" spans="1:8" ht="15.75" customHeight="1" x14ac:dyDescent="0.3">
      <c r="A12" s="74" t="s">
        <v>14</v>
      </c>
      <c r="B12" s="16" t="s">
        <v>15</v>
      </c>
      <c r="C12" s="24">
        <v>0</v>
      </c>
      <c r="D12" s="25">
        <v>189.17</v>
      </c>
      <c r="E12" s="25">
        <v>189.17</v>
      </c>
      <c r="F12" s="26">
        <v>189.17</v>
      </c>
      <c r="G12" s="69">
        <f t="shared" si="0"/>
        <v>567.51</v>
      </c>
    </row>
    <row r="13" spans="1:8" ht="15" customHeight="1" x14ac:dyDescent="0.3">
      <c r="A13" s="75"/>
      <c r="B13" s="16" t="s">
        <v>16</v>
      </c>
      <c r="C13" s="28">
        <v>0</v>
      </c>
      <c r="D13" s="29">
        <f>22504*0.72</f>
        <v>16202.88</v>
      </c>
      <c r="E13" s="29">
        <f>22504*0.19</f>
        <v>4275.76</v>
      </c>
      <c r="F13" s="30">
        <f>22504*0.09</f>
        <v>2025.36</v>
      </c>
      <c r="G13" s="69">
        <f t="shared" si="0"/>
        <v>22504</v>
      </c>
    </row>
    <row r="14" spans="1:8" ht="15" customHeight="1" x14ac:dyDescent="0.3">
      <c r="A14" s="75"/>
      <c r="B14" s="16" t="s">
        <v>17</v>
      </c>
      <c r="C14" s="28">
        <v>0</v>
      </c>
      <c r="D14" s="29">
        <f>'[1]Activity (2)'!F25</f>
        <v>150</v>
      </c>
      <c r="E14" s="29">
        <v>0</v>
      </c>
      <c r="F14" s="29">
        <v>0</v>
      </c>
      <c r="G14" s="69">
        <f t="shared" si="0"/>
        <v>150</v>
      </c>
    </row>
    <row r="15" spans="1:8" ht="15" customHeight="1" x14ac:dyDescent="0.3">
      <c r="A15" s="75"/>
      <c r="B15" s="16" t="s">
        <v>18</v>
      </c>
      <c r="C15" s="28">
        <v>55</v>
      </c>
      <c r="D15" s="29">
        <f>'[1]Activity (2)'!F26</f>
        <v>4050</v>
      </c>
      <c r="E15" s="29">
        <f>'[1]Activity (2)'!H26</f>
        <v>118.62</v>
      </c>
      <c r="F15" s="29">
        <v>0</v>
      </c>
      <c r="G15" s="69">
        <f t="shared" si="0"/>
        <v>4223.62</v>
      </c>
    </row>
    <row r="16" spans="1:8" ht="15" customHeight="1" x14ac:dyDescent="0.3">
      <c r="A16" s="32"/>
      <c r="B16" s="33" t="s">
        <v>19</v>
      </c>
      <c r="C16" s="34">
        <f>SUM(C12:C15)</f>
        <v>55</v>
      </c>
      <c r="D16" s="34">
        <f>SUM(D12:D15)</f>
        <v>20592.05</v>
      </c>
      <c r="E16" s="34">
        <f>SUM(E12:E15)</f>
        <v>4583.55</v>
      </c>
      <c r="F16" s="34">
        <f>SUM(F12:F15)</f>
        <v>2214.5299999999997</v>
      </c>
      <c r="G16" s="34">
        <f t="shared" si="0"/>
        <v>27445.129999999997</v>
      </c>
    </row>
    <row r="17" spans="1:7" ht="15" customHeight="1" x14ac:dyDescent="0.3">
      <c r="A17" s="32"/>
      <c r="B17" s="33" t="s">
        <v>20</v>
      </c>
      <c r="C17" s="35">
        <f>C11-C16</f>
        <v>2269.9300000000003</v>
      </c>
      <c r="D17" s="35">
        <f>D11-D16</f>
        <v>42012.739600000001</v>
      </c>
      <c r="E17" s="35">
        <f>E11-E16</f>
        <v>11292.264200000001</v>
      </c>
      <c r="F17" s="35">
        <f>F11-F16</f>
        <v>7356.296200000007</v>
      </c>
      <c r="G17" s="35">
        <f>G11-G16</f>
        <v>62931.230000000018</v>
      </c>
    </row>
    <row r="18" spans="1:7" ht="15" customHeight="1" x14ac:dyDescent="0.3">
      <c r="A18" s="32"/>
      <c r="B18" s="36"/>
      <c r="C18" s="37"/>
      <c r="D18" s="37"/>
      <c r="E18" s="37"/>
      <c r="F18" s="37"/>
      <c r="G18" s="37"/>
    </row>
    <row r="19" spans="1:7" ht="15" customHeight="1" x14ac:dyDescent="0.3">
      <c r="A19" s="23" t="s">
        <v>21</v>
      </c>
      <c r="B19" s="16" t="s">
        <v>22</v>
      </c>
      <c r="C19" s="18">
        <v>0</v>
      </c>
      <c r="D19" s="18">
        <v>567.52</v>
      </c>
      <c r="E19" s="18">
        <v>0</v>
      </c>
      <c r="F19" s="18">
        <v>0</v>
      </c>
      <c r="G19" s="69">
        <f t="shared" ref="G19:G27" si="1">SUM(C19:F19)</f>
        <v>567.52</v>
      </c>
    </row>
    <row r="20" spans="1:7" ht="15" customHeight="1" x14ac:dyDescent="0.3">
      <c r="A20" s="27"/>
      <c r="B20" s="16" t="s">
        <v>23</v>
      </c>
      <c r="C20" s="18">
        <v>0</v>
      </c>
      <c r="D20" s="18">
        <v>7000</v>
      </c>
      <c r="E20" s="18">
        <v>0</v>
      </c>
      <c r="F20" s="18">
        <v>0</v>
      </c>
      <c r="G20" s="69">
        <f t="shared" si="1"/>
        <v>7000</v>
      </c>
    </row>
    <row r="21" spans="1:7" ht="15" customHeight="1" x14ac:dyDescent="0.3">
      <c r="A21" s="27"/>
      <c r="B21" s="16" t="s">
        <v>24</v>
      </c>
      <c r="C21" s="18">
        <v>0</v>
      </c>
      <c r="D21" s="18">
        <v>150</v>
      </c>
      <c r="E21" s="18">
        <v>0</v>
      </c>
      <c r="F21" s="18">
        <v>0</v>
      </c>
      <c r="G21" s="69">
        <f t="shared" si="1"/>
        <v>150</v>
      </c>
    </row>
    <row r="22" spans="1:7" ht="15" customHeight="1" x14ac:dyDescent="0.3">
      <c r="A22" s="27"/>
      <c r="B22" s="16" t="s">
        <v>25</v>
      </c>
      <c r="C22" s="18">
        <v>0</v>
      </c>
      <c r="D22" s="18">
        <v>7549.38</v>
      </c>
      <c r="E22" s="18">
        <v>118.62</v>
      </c>
      <c r="F22" s="18">
        <v>0</v>
      </c>
      <c r="G22" s="69">
        <f t="shared" si="1"/>
        <v>7668</v>
      </c>
    </row>
    <row r="23" spans="1:7" ht="15" customHeight="1" x14ac:dyDescent="0.3">
      <c r="A23" s="27"/>
      <c r="B23" s="16" t="s">
        <v>26</v>
      </c>
      <c r="C23" s="18">
        <v>0</v>
      </c>
      <c r="D23" s="18">
        <v>0</v>
      </c>
      <c r="E23" s="18">
        <v>750</v>
      </c>
      <c r="F23" s="18">
        <v>0</v>
      </c>
      <c r="G23" s="69">
        <f t="shared" si="1"/>
        <v>750</v>
      </c>
    </row>
    <row r="24" spans="1:7" ht="15" customHeight="1" x14ac:dyDescent="0.3">
      <c r="A24" s="27"/>
      <c r="B24" s="16" t="s">
        <v>27</v>
      </c>
      <c r="C24" s="18">
        <v>0</v>
      </c>
      <c r="D24" s="18">
        <v>30.24</v>
      </c>
      <c r="E24" s="18">
        <v>0</v>
      </c>
      <c r="F24" s="18">
        <v>0</v>
      </c>
      <c r="G24" s="69">
        <f t="shared" si="1"/>
        <v>30.24</v>
      </c>
    </row>
    <row r="25" spans="1:7" ht="15" customHeight="1" x14ac:dyDescent="0.3">
      <c r="A25" s="31"/>
      <c r="B25" s="16" t="s">
        <v>28</v>
      </c>
      <c r="C25" s="18">
        <v>139.32</v>
      </c>
      <c r="D25" s="18">
        <v>1017.42</v>
      </c>
      <c r="E25" s="18">
        <v>0</v>
      </c>
      <c r="F25" s="18">
        <v>468.52</v>
      </c>
      <c r="G25" s="69">
        <f t="shared" si="1"/>
        <v>1625.26</v>
      </c>
    </row>
    <row r="26" spans="1:7" ht="15" customHeight="1" x14ac:dyDescent="0.3">
      <c r="B26" s="20" t="s">
        <v>29</v>
      </c>
      <c r="C26" s="38">
        <f>SUM(C19:C25)</f>
        <v>139.32</v>
      </c>
      <c r="D26" s="38">
        <f>SUM(D19:D25)</f>
        <v>16314.560000000001</v>
      </c>
      <c r="E26" s="38">
        <f>SUM(E19:E25)</f>
        <v>868.62</v>
      </c>
      <c r="F26" s="38">
        <f>SUM(F19:F25)</f>
        <v>468.52</v>
      </c>
      <c r="G26" s="41">
        <f t="shared" si="1"/>
        <v>17791.02</v>
      </c>
    </row>
    <row r="27" spans="1:7" ht="15" customHeight="1" x14ac:dyDescent="0.3">
      <c r="B27" s="39" t="s">
        <v>30</v>
      </c>
      <c r="C27" s="40">
        <f>C17-C26</f>
        <v>2130.61</v>
      </c>
      <c r="D27" s="40">
        <f>D17-D26</f>
        <v>25698.179599999999</v>
      </c>
      <c r="E27" s="40">
        <f>E17-E26</f>
        <v>10423.644200000001</v>
      </c>
      <c r="F27" s="40">
        <f>F17-F26</f>
        <v>6887.7762000000075</v>
      </c>
      <c r="G27" s="41">
        <f t="shared" si="1"/>
        <v>45140.210000000006</v>
      </c>
    </row>
    <row r="28" spans="1:7" ht="5.25" customHeight="1" x14ac:dyDescent="0.3">
      <c r="B28" s="42"/>
      <c r="C28" s="43"/>
      <c r="D28" s="43"/>
      <c r="E28" s="43"/>
      <c r="F28" s="43"/>
      <c r="G28" s="43"/>
    </row>
    <row r="29" spans="1:7" ht="18.75" customHeight="1" x14ac:dyDescent="0.3">
      <c r="A29" s="44" t="s">
        <v>31</v>
      </c>
      <c r="B29" s="45" t="s">
        <v>32</v>
      </c>
      <c r="C29" s="46">
        <v>262938.49</v>
      </c>
      <c r="D29" s="46"/>
      <c r="E29" s="46">
        <v>8295</v>
      </c>
      <c r="F29" s="46"/>
      <c r="G29" s="47">
        <f>SUM(C29:F29)</f>
        <v>271233.49</v>
      </c>
    </row>
    <row r="30" spans="1:7" ht="18.75" customHeight="1" x14ac:dyDescent="0.3">
      <c r="A30" s="48"/>
      <c r="B30" s="45" t="s">
        <v>33</v>
      </c>
      <c r="C30" s="46">
        <v>259133.15</v>
      </c>
      <c r="D30" s="46"/>
      <c r="E30" s="46">
        <v>7845</v>
      </c>
      <c r="F30" s="46"/>
      <c r="G30" s="47">
        <f>SUM(C30:F30)</f>
        <v>266978.15000000002</v>
      </c>
    </row>
    <row r="31" spans="1:7" ht="18.75" customHeight="1" x14ac:dyDescent="0.3">
      <c r="A31" s="49"/>
      <c r="B31" s="50" t="s">
        <v>34</v>
      </c>
      <c r="C31" s="51">
        <f>C29-C30</f>
        <v>3805.3399999999965</v>
      </c>
      <c r="D31" s="51">
        <f>D29-D30</f>
        <v>0</v>
      </c>
      <c r="E31" s="51">
        <f>E29-E30</f>
        <v>450</v>
      </c>
      <c r="F31" s="51">
        <f>F29-F30</f>
        <v>0</v>
      </c>
      <c r="G31" s="22">
        <f>SUM(C31:F31)</f>
        <v>4255.3399999999965</v>
      </c>
    </row>
    <row r="32" spans="1:7" ht="7.5" customHeight="1" x14ac:dyDescent="0.3">
      <c r="B32" s="42"/>
      <c r="C32" s="43"/>
      <c r="D32" s="43"/>
      <c r="E32" s="43"/>
      <c r="F32" s="43"/>
      <c r="G32" s="52"/>
    </row>
    <row r="33" spans="1:7" ht="17.25" customHeight="1" x14ac:dyDescent="0.3">
      <c r="A33" s="11" t="s">
        <v>35</v>
      </c>
      <c r="B33" s="20" t="s">
        <v>36</v>
      </c>
      <c r="C33" s="51">
        <f>C11+C29</f>
        <v>265263.42</v>
      </c>
      <c r="D33" s="51">
        <f>D11+D29</f>
        <v>62604.789599999996</v>
      </c>
      <c r="E33" s="51">
        <f>E11+E29</f>
        <v>24170.814200000001</v>
      </c>
      <c r="F33" s="51">
        <f>F11+F29</f>
        <v>9570.8262000000068</v>
      </c>
      <c r="G33" s="22">
        <f>SUM(C33:F33)</f>
        <v>361609.85000000003</v>
      </c>
    </row>
    <row r="34" spans="1:7" ht="17.25" customHeight="1" x14ac:dyDescent="0.3">
      <c r="A34" s="15"/>
      <c r="B34" s="20" t="s">
        <v>37</v>
      </c>
      <c r="C34" s="51">
        <f>C16+C26+C30</f>
        <v>259327.47</v>
      </c>
      <c r="D34" s="51">
        <f>D16+D26+D30</f>
        <v>36906.61</v>
      </c>
      <c r="E34" s="51">
        <f>E16+E26+E30</f>
        <v>13297.17</v>
      </c>
      <c r="F34" s="51">
        <f>F16+F26+F30</f>
        <v>2683.0499999999997</v>
      </c>
      <c r="G34" s="22">
        <f>SUM(C34:F34)</f>
        <v>312214.3</v>
      </c>
    </row>
    <row r="35" spans="1:7" ht="15" customHeight="1" x14ac:dyDescent="0.3">
      <c r="A35" s="53"/>
      <c r="B35" s="39" t="s">
        <v>38</v>
      </c>
      <c r="C35" s="54">
        <f>C3+C33-C34</f>
        <v>15329.359999999957</v>
      </c>
      <c r="D35" s="54">
        <f>D3+D33-D34</f>
        <v>58801.519599999985</v>
      </c>
      <c r="E35" s="54">
        <f>E3+E33-E34</f>
        <v>20623.2042</v>
      </c>
      <c r="F35" s="54">
        <f>F3+F33-F34</f>
        <v>20121.936200000007</v>
      </c>
      <c r="G35" s="55">
        <f>G3+G33-G34</f>
        <v>114876.02000000008</v>
      </c>
    </row>
    <row r="36" spans="1:7" ht="15" customHeight="1" x14ac:dyDescent="0.3">
      <c r="B36" s="8"/>
      <c r="C36" s="56"/>
      <c r="D36" s="56"/>
      <c r="E36" s="56"/>
      <c r="F36" s="56"/>
      <c r="G36" s="57"/>
    </row>
    <row r="37" spans="1:7" ht="15" customHeight="1" x14ac:dyDescent="0.3">
      <c r="B37" s="58"/>
      <c r="C37" s="58"/>
      <c r="D37" s="58"/>
    </row>
    <row r="38" spans="1:7" ht="15" customHeight="1" x14ac:dyDescent="0.3">
      <c r="E38" s="59" t="s">
        <v>39</v>
      </c>
      <c r="F38" s="60">
        <v>101439.59</v>
      </c>
    </row>
    <row r="39" spans="1:7" ht="15" customHeight="1" x14ac:dyDescent="0.3">
      <c r="E39" s="59" t="s">
        <v>40</v>
      </c>
      <c r="F39" s="60">
        <v>5.13</v>
      </c>
    </row>
    <row r="40" spans="1:7" ht="15" customHeight="1" x14ac:dyDescent="0.3">
      <c r="D40" s="61"/>
      <c r="E40" s="59" t="s">
        <v>41</v>
      </c>
      <c r="F40" s="62">
        <v>13431.3</v>
      </c>
    </row>
    <row r="41" spans="1:7" ht="15" customHeight="1" x14ac:dyDescent="0.3">
      <c r="D41" s="61"/>
      <c r="E41" s="63" t="s">
        <v>42</v>
      </c>
      <c r="F41" s="64">
        <f>SUM(F38:F40)</f>
        <v>114876.02</v>
      </c>
    </row>
    <row r="42" spans="1:7" ht="15" customHeight="1" x14ac:dyDescent="0.3">
      <c r="D42" s="61"/>
    </row>
  </sheetData>
  <mergeCells count="5">
    <mergeCell ref="A4:A10"/>
    <mergeCell ref="A12:A15"/>
    <mergeCell ref="A19:A25"/>
    <mergeCell ref="A29:A30"/>
    <mergeCell ref="A33:A35"/>
  </mergeCells>
  <pageMargins left="0.75" right="0.25" top="1" bottom="0.75" header="0.3" footer="0.3"/>
  <pageSetup scale="83" orientation="portrait" horizontalDpi="4294967293" verticalDpi="4294967293"/>
  <headerFooter>
    <oddHeader>&amp;C&amp;"-,Bold"&amp;14&amp;K008000Dow High Music Boosters Balance Sheet&amp;"-,Regular" &amp;11&amp;K01+000
2019/2020  School Year Activity from 9/1/19 through 3/9/2020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Draft Final Bal Sheet.Clean</vt:lpstr>
      <vt:lpstr>'Draft Final Bal Sheet.Clean'!Print_Area</vt:lpstr>
    </vt:vector>
  </TitlesOfParts>
  <Company>The Dow Chemical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>Clark Cummings</dc:creator>
  <cp:lastModifiedBy>Clark Cummings</cp:lastModifiedBy>
  <dcterms:created xsi:type="dcterms:W3CDTF">2020-09-16T12:20:28Z</dcterms:created>
  <dcterms:modified xsi:type="dcterms:W3CDTF">2020-09-16T12:27:22Z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IQPDocumentId">
    <vt:lpwstr>2f182283-6fbb-453b-a8f4-727a3919a196</vt:lpwstr>
  </property>
  <property fmtid="{D5CDD505-2E9C-101B-9397-08002B2CF9AE}" pid="3" name="Content_Steward">
    <vt:lpwstr>Cummings C u087958</vt:lpwstr>
  </property>
  <property fmtid="{D5CDD505-2E9C-101B-9397-08002B2CF9AE}" pid="4" name="Update_Footer">
    <vt:lpwstr>No</vt:lpwstr>
  </property>
  <property fmtid="{D5CDD505-2E9C-101B-9397-08002B2CF9AE}" pid="5" name="Radio_Button">
    <vt:lpwstr>RadioButton2</vt:lpwstr>
  </property>
  <property fmtid="{D5CDD505-2E9C-101B-9397-08002B2CF9AE}" pid="6" name="Information_Classification">
    <vt:lpwstr/>
  </property>
  <property fmtid="{D5CDD505-2E9C-101B-9397-08002B2CF9AE}" pid="7" name="Record_Title_ID">
    <vt:lpwstr>72</vt:lpwstr>
  </property>
  <property fmtid="{D5CDD505-2E9C-101B-9397-08002B2CF9AE}" pid="8" name="Initial_Creation_Date">
    <vt:filetime>2020-09-16T12:20:27Z</vt:filetime>
  </property>
  <property fmtid="{D5CDD505-2E9C-101B-9397-08002B2CF9AE}" pid="9" name="Retention_Period_Start_Date">
    <vt:filetime>2020-09-16T12:20:50Z</vt:filetime>
  </property>
  <property fmtid="{D5CDD505-2E9C-101B-9397-08002B2CF9AE}" pid="10" name="Last_Reviewed_Date">
    <vt:lpwstr/>
  </property>
  <property fmtid="{D5CDD505-2E9C-101B-9397-08002B2CF9AE}" pid="11" name="Retention_Review_Frequency">
    <vt:lpwstr/>
  </property>
  <property fmtid="{D5CDD505-2E9C-101B-9397-08002B2CF9AE}" pid="12" name="_AdHocReviewCycleID">
    <vt:i4>672809105</vt:i4>
  </property>
  <property fmtid="{D5CDD505-2E9C-101B-9397-08002B2CF9AE}" pid="13" name="_NewReviewCycle">
    <vt:lpwstr/>
  </property>
  <property fmtid="{D5CDD505-2E9C-101B-9397-08002B2CF9AE}" pid="14" name="_EmailSubject">
    <vt:lpwstr>DHMB September 2020 Meeting Minutes</vt:lpwstr>
  </property>
  <property fmtid="{D5CDD505-2E9C-101B-9397-08002B2CF9AE}" pid="15" name="_AuthorEmail">
    <vt:lpwstr>CJCummings@dow.com</vt:lpwstr>
  </property>
  <property fmtid="{D5CDD505-2E9C-101B-9397-08002B2CF9AE}" pid="16" name="_AuthorEmailDisplayName">
    <vt:lpwstr>Cummings, Clark (CJ)</vt:lpwstr>
  </property>
  <property fmtid="{D5CDD505-2E9C-101B-9397-08002B2CF9AE}" pid="17" name="_PreviousAdHocReviewCycleID">
    <vt:i4>1880704678</vt:i4>
  </property>
</Properties>
</file>